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5835" windowHeight="3330" tabRatio="260"/>
  </bookViews>
  <sheets>
    <sheet name="Jeżeli" sheetId="1" r:id="rId1"/>
    <sheet name="Licz.Jeżeli" sheetId="2" r:id="rId2"/>
    <sheet name="Suma.Jeżeli" sheetId="3" r:id="rId3"/>
  </sheets>
  <definedNames>
    <definedName name="ro">Jeżeli!#REF!</definedName>
    <definedName name="za">Jeżeli!$B$5:$O$15</definedName>
  </definedNames>
  <calcPr calcId="125725"/>
</workbook>
</file>

<file path=xl/calcChain.xml><?xml version="1.0" encoding="utf-8"?>
<calcChain xmlns="http://schemas.openxmlformats.org/spreadsheetml/2006/main">
  <c r="P14" i="2"/>
  <c r="P13"/>
  <c r="P12"/>
  <c r="P11"/>
  <c r="P10"/>
  <c r="P9"/>
  <c r="P8"/>
  <c r="P7"/>
  <c r="P6"/>
  <c r="P5"/>
  <c r="P4"/>
  <c r="O3" i="1"/>
  <c r="N3"/>
  <c r="M3"/>
  <c r="L3"/>
  <c r="K3"/>
  <c r="J3"/>
  <c r="P8" i="3" l="1"/>
  <c r="P14"/>
  <c r="P13"/>
  <c r="P4"/>
  <c r="P11"/>
  <c r="P10"/>
  <c r="P9"/>
  <c r="P7"/>
  <c r="P6"/>
  <c r="P5"/>
  <c r="P12"/>
  <c r="J6" i="2" l="1"/>
  <c r="J7"/>
  <c r="J8"/>
  <c r="J9"/>
  <c r="J10"/>
  <c r="J11"/>
  <c r="J12"/>
  <c r="J13"/>
  <c r="J15"/>
  <c r="J4" s="1"/>
  <c r="J5"/>
</calcChain>
</file>

<file path=xl/sharedStrings.xml><?xml version="1.0" encoding="utf-8"?>
<sst xmlns="http://schemas.openxmlformats.org/spreadsheetml/2006/main" count="197" uniqueCount="82">
  <si>
    <t>L.p.</t>
  </si>
  <si>
    <t>Imię</t>
  </si>
  <si>
    <t>Nazwisko</t>
  </si>
  <si>
    <t>Wiek</t>
  </si>
  <si>
    <t>Samochód</t>
  </si>
  <si>
    <t>Poznań</t>
  </si>
  <si>
    <t>Świebodzin</t>
  </si>
  <si>
    <t>Bear</t>
  </si>
  <si>
    <t>Grylls</t>
  </si>
  <si>
    <t>Rżąca</t>
  </si>
  <si>
    <t>Bożena</t>
  </si>
  <si>
    <t>Sprzeczka-Niedołóż</t>
  </si>
  <si>
    <t>Małgorzata</t>
  </si>
  <si>
    <t>Betty</t>
  </si>
  <si>
    <t>Śmietana</t>
  </si>
  <si>
    <t>Szaleniec</t>
  </si>
  <si>
    <t>Wojciech</t>
  </si>
  <si>
    <t>Kusibab</t>
  </si>
  <si>
    <t>Marcin</t>
  </si>
  <si>
    <t>Katarzyna</t>
  </si>
  <si>
    <t>Paskuda</t>
  </si>
  <si>
    <t>Jakoktochce</t>
  </si>
  <si>
    <t>Jadwiga</t>
  </si>
  <si>
    <t>Zenon</t>
  </si>
  <si>
    <t>Ojdana</t>
  </si>
  <si>
    <t>Zachciała</t>
  </si>
  <si>
    <t>Elżbieta</t>
  </si>
  <si>
    <t>Wiercigrochy</t>
  </si>
  <si>
    <t>Dyszobaba</t>
  </si>
  <si>
    <t>Tumidaj</t>
  </si>
  <si>
    <t>Nowiny Kasjerskie</t>
  </si>
  <si>
    <t>Wynagrodzenie</t>
  </si>
  <si>
    <t>Kilometrówka</t>
  </si>
  <si>
    <t>Lata pracy</t>
  </si>
  <si>
    <t>Transport</t>
  </si>
  <si>
    <t>Pociąg</t>
  </si>
  <si>
    <t>Balon</t>
  </si>
  <si>
    <t>Paralotnia</t>
  </si>
  <si>
    <t>Hulajnoga</t>
  </si>
  <si>
    <t>Łyżwy</t>
  </si>
  <si>
    <t>Stawka bazowa</t>
  </si>
  <si>
    <t>Dodatek</t>
  </si>
  <si>
    <t>Dzieci</t>
  </si>
  <si>
    <t>Dzieciowe</t>
  </si>
  <si>
    <r>
      <t xml:space="preserve">Osobom dojeżdżającym do pracy samochodem należy się </t>
    </r>
    <r>
      <rPr>
        <b/>
        <sz val="9"/>
        <color rgb="FF0070C0"/>
        <rFont val="Tahoma"/>
        <family val="2"/>
        <charset val="238"/>
      </rPr>
      <t>kilometrówka</t>
    </r>
    <r>
      <rPr>
        <sz val="9"/>
        <color theme="1"/>
        <rFont val="Tahoma"/>
        <family val="2"/>
        <charset val="238"/>
      </rPr>
      <t>. Dla tych osób wyświetl słowo TAK, pozostałym osobom wyświetl słowo NIE.</t>
    </r>
  </si>
  <si>
    <r>
      <rPr>
        <b/>
        <sz val="9"/>
        <color rgb="FF0070C0"/>
        <rFont val="Tahoma"/>
        <family val="2"/>
        <charset val="238"/>
      </rPr>
      <t>Stawka bazowa</t>
    </r>
    <r>
      <rPr>
        <sz val="9"/>
        <color theme="1"/>
        <rFont val="Tahoma"/>
        <family val="2"/>
        <charset val="238"/>
      </rPr>
      <t xml:space="preserve"> wynosi 1,25, ale osoby, które pracują co najmniej 10 lat, mają podwójną stawkę bazową. </t>
    </r>
  </si>
  <si>
    <t>Miejscowość</t>
  </si>
  <si>
    <r>
      <t xml:space="preserve">Osoby posiadające dzieci otrzymują dodatek </t>
    </r>
    <r>
      <rPr>
        <b/>
        <sz val="9"/>
        <color rgb="FF0070C0"/>
        <rFont val="Tahoma"/>
        <family val="2"/>
        <charset val="238"/>
      </rPr>
      <t>dzieciowe</t>
    </r>
    <r>
      <rPr>
        <sz val="9"/>
        <color theme="1"/>
        <rFont val="Tahoma"/>
        <family val="2"/>
        <charset val="238"/>
      </rPr>
      <t xml:space="preserve"> w wysokości 50zł za każde dziecię. Dla osób nie posiadających dzieci dodatek ten wynosi 0.</t>
    </r>
  </si>
  <si>
    <t>Prezent</t>
  </si>
  <si>
    <r>
      <rPr>
        <b/>
        <sz val="9"/>
        <color rgb="FF0070C0"/>
        <rFont val="Tahoma"/>
        <family val="2"/>
        <charset val="238"/>
      </rPr>
      <t>Wynagrodzenie</t>
    </r>
    <r>
      <rPr>
        <sz val="9"/>
        <color theme="1"/>
        <rFont val="Tahoma"/>
        <family val="2"/>
        <charset val="238"/>
      </rPr>
      <t xml:space="preserve"> to iloczyn stawki bazowej i kwoty 1500zł powiększony o dodatek i dzieciowe. Osobom, kóre nie ukończyły jeszcze 30 lat należy potrącić 30zł na składkę imprezową.</t>
    </r>
  </si>
  <si>
    <r>
      <t xml:space="preserve">Osoby, które mają mniej niż 30 lat otrzymują w </t>
    </r>
    <r>
      <rPr>
        <b/>
        <sz val="9"/>
        <color rgb="FF0070C0"/>
        <rFont val="Tahoma"/>
        <family val="2"/>
        <charset val="238"/>
      </rPr>
      <t>prezencie</t>
    </r>
    <r>
      <rPr>
        <sz val="9"/>
        <color theme="1"/>
        <rFont val="Tahoma"/>
        <family val="2"/>
        <charset val="238"/>
      </rPr>
      <t xml:space="preserve"> pączka. Osoby, które ukończyły 30 lat, ale mają mniej niż 35 otrzymują awokado. Od 35 roku życia prezentem jest pszczoła.</t>
    </r>
  </si>
  <si>
    <r>
      <rPr>
        <b/>
        <sz val="9"/>
        <rFont val="Tahoma"/>
        <family val="2"/>
        <charset val="238"/>
      </rPr>
      <t>K</t>
    </r>
    <r>
      <rPr>
        <sz val="9"/>
        <rFont val="Tahoma"/>
        <family val="2"/>
        <charset val="238"/>
      </rPr>
      <t>raków</t>
    </r>
  </si>
  <si>
    <r>
      <rPr>
        <b/>
        <sz val="9"/>
        <rFont val="Tahoma"/>
        <family val="2"/>
        <charset val="238"/>
      </rPr>
      <t>K</t>
    </r>
    <r>
      <rPr>
        <sz val="9"/>
        <rFont val="Tahoma"/>
        <family val="2"/>
        <charset val="238"/>
      </rPr>
      <t>oce-Schaby</t>
    </r>
  </si>
  <si>
    <t>Ile osób nie ma dzieci?</t>
  </si>
  <si>
    <t>Ile osób ma dzieci?</t>
  </si>
  <si>
    <t>Ile osób pracuje mniej niż 10 lat?</t>
  </si>
  <si>
    <t>Ile osób ma co najmniej 33 lata?</t>
  </si>
  <si>
    <t>Ilu jest Krakowian?</t>
  </si>
  <si>
    <r>
      <t xml:space="preserve">Polecenia </t>
    </r>
    <r>
      <rPr>
        <sz val="9"/>
        <color theme="1"/>
        <rFont val="Tahoma"/>
        <family val="2"/>
        <charset val="238"/>
      </rPr>
      <t>(zielone łatwe =&gt; czerwone trudne)</t>
    </r>
    <r>
      <rPr>
        <b/>
        <sz val="9"/>
        <color theme="1"/>
        <rFont val="Tahoma"/>
        <family val="2"/>
        <charset val="238"/>
      </rPr>
      <t>:</t>
    </r>
  </si>
  <si>
    <t>Ile jest osób, mających co najmniej 30, ale nie więcej niż 35 lat?</t>
  </si>
  <si>
    <t>Jaki procent osób nie posiada dzieci?</t>
  </si>
  <si>
    <t>Jaki jest udział pociągów w środkach transportu?</t>
  </si>
  <si>
    <t>Ile nazwisk kończy się na literę "a"?</t>
  </si>
  <si>
    <t>Ile osób pochodzi z miejscowości nie rozpoczynających się literą "K"?</t>
  </si>
  <si>
    <t>Dacjan</t>
  </si>
  <si>
    <t>Ździabek</t>
  </si>
  <si>
    <t>Przeanalizuj formuły sprawdzające ukryte w kolumnie P lub stwórz własne.</t>
  </si>
  <si>
    <t>Przeanalizuj formuły sprawdzające poprawność wyliczeń znajdujące się w ukrytym wierszu 3 lub stwórz własne wykorzystując funkcję JEŻELI.</t>
  </si>
  <si>
    <t>Ile dzieci mają Poznaniacy?</t>
  </si>
  <si>
    <t>Ile w sumie wynosi dodatek "Dzieciowe" osób, które mają więcej niż 4 dzieci?</t>
  </si>
  <si>
    <t>Ile w sumie wynosi "Dzieciowe" osób, które mają co najmniej 2, ale nie więcej niż 5 dzieci?</t>
  </si>
  <si>
    <t>Jaki jest łączny wiek osób które nie mają dzieci?</t>
  </si>
  <si>
    <t>Jaka jest łącznie wysokość wynagrodzenia osób spoza Poznania?</t>
  </si>
  <si>
    <t>Jaki jest udział wynagrodzenia osób poniżej 35 roku życia w łącznym wynagrodzeniu?</t>
  </si>
  <si>
    <t>Jaka jest łącznie wysokość wynagrodzenia Krakowian, którzy mają co najmniej 30 lat?</t>
  </si>
  <si>
    <t>Ile lat przepracowały osoby dojeżdzające samochodem?</t>
  </si>
  <si>
    <t>Ile średnio zarabiają osoby dojeżdżające do pracy samochodem?</t>
  </si>
  <si>
    <t>Ile lat w sumie przepracowały osoby dojeżdzające do pracy pociągiem lub samochodem?</t>
  </si>
  <si>
    <t>Ile w sumie zarabiają osoby dojeżdzające pociągiem lub samochodem, mające mniej niż 30 lat?</t>
  </si>
  <si>
    <r>
      <t xml:space="preserve">Osoby, które nie pochodzą z miejscowości zaczynających się na literę K otrzymują </t>
    </r>
    <r>
      <rPr>
        <b/>
        <sz val="9"/>
        <color rgb="FF0070C0"/>
        <rFont val="Tahoma"/>
        <family val="2"/>
        <charset val="238"/>
      </rPr>
      <t>dodatek</t>
    </r>
    <r>
      <rPr>
        <sz val="9"/>
        <color theme="1"/>
        <rFont val="Tahoma"/>
        <family val="2"/>
        <charset val="238"/>
      </rPr>
      <t xml:space="preserve"> do wynagrodzenia w wysokości 150zł. Pozostałym osobom wyświetl wartość zero.</t>
    </r>
  </si>
  <si>
    <t>Ile osób poniżej 30 roku życia dojeżdża samochodem lub pociągiem?</t>
  </si>
  <si>
    <t>Materiały dydaktyczne © Tomasz Jankowski / Wyższa Szkoła Bankowa w Poznaniu / 2011-03-04 / CC BY-NC 3.0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</si>
</sst>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&quot;zł&quot;"/>
  </numFmts>
  <fonts count="12">
    <font>
      <sz val="11"/>
      <color theme="1"/>
      <name val="Cambria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9"/>
      <color rgb="FF0070C0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9"/>
      <color rgb="FFF53D4F"/>
      <name val="Tahoma"/>
      <family val="2"/>
      <charset val="238"/>
    </font>
    <font>
      <b/>
      <sz val="9"/>
      <name val="Tahoma"/>
      <family val="2"/>
      <charset val="238"/>
    </font>
    <font>
      <sz val="7"/>
      <color theme="1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rgb="FFFF0000"/>
      <name val="tahomaa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EAEAEA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164" fontId="6" fillId="10" borderId="0" xfId="0" applyNumberFormat="1" applyFont="1" applyFill="1" applyAlignment="1" applyProtection="1">
      <alignment horizontal="center" vertical="center"/>
      <protection locked="0"/>
    </xf>
    <xf numFmtId="0" fontId="1" fillId="0" borderId="0" xfId="0" quotePrefix="1" applyFont="1" applyAlignment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center"/>
      <protection locked="0"/>
    </xf>
    <xf numFmtId="0" fontId="1" fillId="4" borderId="7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" fontId="7" fillId="6" borderId="12" xfId="0" applyNumberFormat="1" applyFont="1" applyFill="1" applyBorder="1" applyAlignment="1" applyProtection="1">
      <alignment horizontal="center" vertical="center"/>
      <protection locked="0"/>
    </xf>
    <xf numFmtId="1" fontId="7" fillId="6" borderId="10" xfId="0" applyNumberFormat="1" applyFont="1" applyFill="1" applyBorder="1" applyAlignment="1" applyProtection="1">
      <alignment horizontal="center" vertical="center"/>
      <protection locked="0"/>
    </xf>
    <xf numFmtId="1" fontId="7" fillId="7" borderId="10" xfId="0" applyNumberFormat="1" applyFont="1" applyFill="1" applyBorder="1" applyAlignment="1" applyProtection="1">
      <alignment horizontal="center" vertical="center"/>
      <protection locked="0"/>
    </xf>
    <xf numFmtId="1" fontId="7" fillId="10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1" fillId="4" borderId="18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 applyProtection="1">
      <alignment vertical="center"/>
      <protection locked="0"/>
    </xf>
    <xf numFmtId="1" fontId="7" fillId="9" borderId="10" xfId="0" applyNumberFormat="1" applyFont="1" applyFill="1" applyBorder="1" applyAlignment="1" applyProtection="1">
      <alignment horizontal="center" vertical="center"/>
      <protection locked="0"/>
    </xf>
    <xf numFmtId="1" fontId="7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164" fontId="4" fillId="0" borderId="5" xfId="0" applyNumberFormat="1" applyFont="1" applyBorder="1" applyAlignment="1" applyProtection="1">
      <alignment vertical="center"/>
      <protection locked="0"/>
    </xf>
    <xf numFmtId="0" fontId="2" fillId="3" borderId="21" xfId="0" applyFont="1" applyFill="1" applyBorder="1" applyAlignment="1" applyProtection="1">
      <alignment vertical="center"/>
      <protection locked="0"/>
    </xf>
    <xf numFmtId="164" fontId="4" fillId="0" borderId="20" xfId="0" applyNumberFormat="1" applyFont="1" applyBorder="1" applyAlignment="1" applyProtection="1">
      <alignment vertical="center"/>
      <protection locked="0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164" fontId="4" fillId="11" borderId="1" xfId="0" applyNumberFormat="1" applyFont="1" applyFill="1" applyBorder="1" applyAlignment="1" applyProtection="1">
      <alignment vertical="center"/>
      <protection locked="0"/>
    </xf>
    <xf numFmtId="3" fontId="4" fillId="11" borderId="14" xfId="0" applyNumberFormat="1" applyFont="1" applyFill="1" applyBorder="1" applyAlignment="1" applyProtection="1">
      <alignment horizontal="center" vertical="center"/>
      <protection locked="0"/>
    </xf>
    <xf numFmtId="1" fontId="4" fillId="11" borderId="14" xfId="0" applyNumberFormat="1" applyFont="1" applyFill="1" applyBorder="1" applyAlignment="1" applyProtection="1">
      <alignment horizontal="center" vertical="center"/>
      <protection locked="0"/>
    </xf>
    <xf numFmtId="9" fontId="4" fillId="11" borderId="14" xfId="0" applyNumberFormat="1" applyFont="1" applyFill="1" applyBorder="1" applyAlignment="1" applyProtection="1">
      <alignment horizontal="center" vertical="center"/>
      <protection locked="0"/>
    </xf>
    <xf numFmtId="1" fontId="4" fillId="11" borderId="13" xfId="0" applyNumberFormat="1" applyFont="1" applyFill="1" applyBorder="1" applyAlignment="1" applyProtection="1">
      <alignment horizontal="center" vertical="center"/>
      <protection locked="0"/>
    </xf>
    <xf numFmtId="165" fontId="4" fillId="11" borderId="14" xfId="0" applyNumberFormat="1" applyFont="1" applyFill="1" applyBorder="1" applyAlignment="1" applyProtection="1">
      <alignment horizontal="center" vertical="center"/>
      <protection locked="0"/>
    </xf>
    <xf numFmtId="0" fontId="4" fillId="11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5" fontId="4" fillId="11" borderId="13" xfId="0" applyNumberFormat="1" applyFont="1" applyFill="1" applyBorder="1" applyAlignment="1" applyProtection="1">
      <alignment horizontal="center" vertical="center"/>
      <protection locked="0"/>
    </xf>
    <xf numFmtId="164" fontId="4" fillId="11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D"/>
      <color rgb="FFF53D4F"/>
      <color rgb="FFFFFF00"/>
      <color rgb="FFEAEAEA"/>
      <color rgb="FFFFCC00"/>
      <color rgb="FFFFF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15</xdr:row>
      <xdr:rowOff>123825</xdr:rowOff>
    </xdr:from>
    <xdr:to>
      <xdr:col>8</xdr:col>
      <xdr:colOff>192748</xdr:colOff>
      <xdr:row>22</xdr:row>
      <xdr:rowOff>50325</xdr:rowOff>
    </xdr:to>
    <xdr:sp macro="" textlink="">
      <xdr:nvSpPr>
        <xdr:cNvPr id="3" name="pole tekstowe 2"/>
        <xdr:cNvSpPr txBox="1"/>
      </xdr:nvSpPr>
      <xdr:spPr>
        <a:xfrm>
          <a:off x="219073" y="2438400"/>
          <a:ext cx="4860000" cy="12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Składnia</a:t>
          </a:r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:</a:t>
          </a:r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=JEŻELI(test_logiczny;war</a:t>
          </a:r>
          <a:r>
            <a:rPr lang="pl-PL" sz="900" b="1">
              <a:solidFill>
                <a:srgbClr val="F53D4F"/>
              </a:solidFill>
              <a:latin typeface="Tahoma" pitchFamily="34" charset="0"/>
              <a:ea typeface="+mn-ea"/>
              <a:cs typeface="Tahoma" pitchFamily="34" charset="0"/>
            </a:rPr>
            <a:t>tość_jeżeli_prawda;wartość_jeżeli_fałsz)</a:t>
          </a:r>
          <a:endParaRPr lang="pl-PL" sz="900" b="1">
            <a:solidFill>
              <a:srgbClr val="F53D4F"/>
            </a:solidFill>
            <a:latin typeface="Tahoma" pitchFamily="34" charset="0"/>
            <a:cs typeface="Tahoma" pitchFamily="34" charset="0"/>
          </a:endParaRPr>
        </a:p>
        <a:p>
          <a:endParaRPr lang="pl-PL" sz="900">
            <a:solidFill>
              <a:srgbClr val="C00000"/>
            </a:solidFill>
            <a:latin typeface="Tahoma" pitchFamily="34" charset="0"/>
            <a:cs typeface="Tahoma" pitchFamily="34" charset="0"/>
          </a:endParaRPr>
        </a:p>
        <a:p>
          <a:r>
            <a:rPr lang="pl-PL" sz="900" b="1" u="sng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Operatory:</a:t>
          </a:r>
          <a:endParaRPr lang="pl-PL" sz="900" u="sng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= </a:t>
          </a:r>
          <a:r>
            <a:rPr lang="pl-PL" sz="900" baseline="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     równe</a:t>
          </a:r>
          <a:endParaRPr lang="pl-PL" sz="900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&gt;=     większe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&lt;=     mniejsze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&lt;&gt;     różne</a:t>
          </a:r>
          <a:endParaRPr lang="pl-PL" sz="900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295274</xdr:colOff>
      <xdr:row>15</xdr:row>
      <xdr:rowOff>123825</xdr:rowOff>
    </xdr:from>
    <xdr:to>
      <xdr:col>14</xdr:col>
      <xdr:colOff>761999</xdr:colOff>
      <xdr:row>22</xdr:row>
      <xdr:rowOff>50325</xdr:rowOff>
    </xdr:to>
    <xdr:sp macro="" textlink="">
      <xdr:nvSpPr>
        <xdr:cNvPr id="5" name="pole tekstowe 4"/>
        <xdr:cNvSpPr txBox="1"/>
      </xdr:nvSpPr>
      <xdr:spPr>
        <a:xfrm>
          <a:off x="5181599" y="2476500"/>
          <a:ext cx="4905375" cy="12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Kiedy stosujemy:</a:t>
          </a:r>
        </a:p>
        <a:p>
          <a:pPr algn="l"/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Funkcję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JEŻELI</a:t>
          </a:r>
          <a:r>
            <a:rPr lang="pl-PL" sz="900" b="0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stosujemy wtedy, kiedy mamy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rozstrzygnąć </a:t>
          </a:r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dwa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przypadki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i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wyświetlić pewną wartość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 komórce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 zależności od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tego, czy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test logiczny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(jakiś warunek) jest spełniony, czy też nie. </a:t>
          </a:r>
        </a:p>
        <a:p>
          <a:pPr algn="l"/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Funkcja wyświetli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wartość_jeżeli_prawda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jeśli test logiczny jest spełniony.</a:t>
          </a: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Funkcja wyświetli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wartość_jeżeli_fałsz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jeśli test logiczny nie jest spełniony.</a:t>
          </a:r>
          <a:endParaRPr lang="pl-PL" sz="900" b="0" u="none"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76200</xdr:rowOff>
    </xdr:from>
    <xdr:to>
      <xdr:col>8</xdr:col>
      <xdr:colOff>78450</xdr:colOff>
      <xdr:row>21</xdr:row>
      <xdr:rowOff>171450</xdr:rowOff>
    </xdr:to>
    <xdr:sp macro="" textlink="">
      <xdr:nvSpPr>
        <xdr:cNvPr id="2" name="pole tekstowe 1"/>
        <xdr:cNvSpPr txBox="1"/>
      </xdr:nvSpPr>
      <xdr:spPr>
        <a:xfrm>
          <a:off x="180975" y="2286000"/>
          <a:ext cx="4650450" cy="1181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Składnia</a:t>
          </a:r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:</a:t>
          </a:r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=LICZ.JEŻELI(zakres;kryterium</a:t>
          </a:r>
          <a:r>
            <a:rPr lang="pl-PL" sz="900" b="1">
              <a:solidFill>
                <a:srgbClr val="F53D4F"/>
              </a:solidFill>
              <a:latin typeface="Tahoma" pitchFamily="34" charset="0"/>
              <a:ea typeface="+mn-ea"/>
              <a:cs typeface="Tahoma" pitchFamily="34" charset="0"/>
            </a:rPr>
            <a:t>)</a:t>
          </a:r>
          <a:endParaRPr lang="pl-PL" sz="900" b="1">
            <a:solidFill>
              <a:srgbClr val="F53D4F"/>
            </a:solidFill>
            <a:latin typeface="Tahoma" pitchFamily="34" charset="0"/>
            <a:cs typeface="Tahoma" pitchFamily="34" charset="0"/>
          </a:endParaRPr>
        </a:p>
        <a:p>
          <a:r>
            <a:rPr lang="pl-PL" sz="900" b="1" u="sng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Operatory:</a:t>
          </a:r>
          <a:endParaRPr lang="pl-PL" sz="900" u="sng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= </a:t>
          </a:r>
          <a:r>
            <a:rPr lang="pl-PL" sz="900" baseline="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     równe</a:t>
          </a:r>
          <a:endParaRPr lang="pl-PL" sz="900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&gt;=     większe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&lt;=     mniejsze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&lt;&gt;     różne</a:t>
          </a:r>
          <a:endParaRPr lang="pl-PL" sz="900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180977</xdr:colOff>
      <xdr:row>15</xdr:row>
      <xdr:rowOff>76200</xdr:rowOff>
    </xdr:from>
    <xdr:to>
      <xdr:col>14</xdr:col>
      <xdr:colOff>9525</xdr:colOff>
      <xdr:row>22</xdr:row>
      <xdr:rowOff>0</xdr:rowOff>
    </xdr:to>
    <xdr:sp macro="" textlink="">
      <xdr:nvSpPr>
        <xdr:cNvPr id="3" name="pole tekstowe 2"/>
        <xdr:cNvSpPr txBox="1"/>
      </xdr:nvSpPr>
      <xdr:spPr>
        <a:xfrm>
          <a:off x="4933952" y="2286000"/>
          <a:ext cx="5305423" cy="1190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Kiedy stosujemy:</a:t>
          </a:r>
        </a:p>
        <a:p>
          <a:pPr algn="l"/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Funkcję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LICZ.JEŻELI</a:t>
          </a:r>
          <a:r>
            <a:rPr lang="pl-PL" sz="900" b="0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stosujemy wtedy, kiedy mamy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zliczyć komórki z danego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zakresu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które spełniają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podane przez nas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kryterium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</a:p>
      </xdr:txBody>
    </xdr:sp>
    <xdr:clientData/>
  </xdr:twoCellAnchor>
  <xdr:twoCellAnchor>
    <xdr:from>
      <xdr:col>1</xdr:col>
      <xdr:colOff>19052</xdr:colOff>
      <xdr:row>22</xdr:row>
      <xdr:rowOff>47625</xdr:rowOff>
    </xdr:from>
    <xdr:to>
      <xdr:col>14</xdr:col>
      <xdr:colOff>19050</xdr:colOff>
      <xdr:row>26</xdr:row>
      <xdr:rowOff>133350</xdr:rowOff>
    </xdr:to>
    <xdr:sp macro="" textlink="">
      <xdr:nvSpPr>
        <xdr:cNvPr id="5" name="pole tekstowe 4"/>
        <xdr:cNvSpPr txBox="1"/>
      </xdr:nvSpPr>
      <xdr:spPr>
        <a:xfrm>
          <a:off x="180977" y="3524250"/>
          <a:ext cx="10067923" cy="809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Zwróć uwagę:</a:t>
          </a:r>
        </a:p>
        <a:p>
          <a:pPr algn="l"/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Szczególnym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przypadkiem funkcji LICZ.JEŻELI są funkcje:</a:t>
          </a:r>
        </a:p>
        <a:p>
          <a:pPr algn="l"/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=LICZ.PUSTE(zakres)</a:t>
          </a:r>
          <a:r>
            <a:rPr lang="pl-PL" sz="900" b="0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zliczająca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puste komórki z podanego zakresu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- odpowiednik =LICZ.JEŻELI(zakres; "") </a:t>
          </a:r>
          <a:endParaRPr lang="pl-PL" sz="900" b="1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=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ILE.NIEPUSTYCH(zakres)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zliczająca niepuste komórki z podanego zakresu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- odpowiednik =LICZ.JEŻELI(zakres; "&lt;&gt;")</a:t>
          </a:r>
        </a:p>
      </xdr:txBody>
    </xdr:sp>
    <xdr:clientData/>
  </xdr:twoCellAnchor>
  <xdr:twoCellAnchor>
    <xdr:from>
      <xdr:col>1</xdr:col>
      <xdr:colOff>19052</xdr:colOff>
      <xdr:row>27</xdr:row>
      <xdr:rowOff>9525</xdr:rowOff>
    </xdr:from>
    <xdr:to>
      <xdr:col>14</xdr:col>
      <xdr:colOff>19050</xdr:colOff>
      <xdr:row>29</xdr:row>
      <xdr:rowOff>47624</xdr:rowOff>
    </xdr:to>
    <xdr:sp macro="" textlink="">
      <xdr:nvSpPr>
        <xdr:cNvPr id="6" name="pole tekstowe 5"/>
        <xdr:cNvSpPr txBox="1"/>
      </xdr:nvSpPr>
      <xdr:spPr>
        <a:xfrm>
          <a:off x="180977" y="4391025"/>
          <a:ext cx="10067923" cy="40004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Warta poznania jest także funkcja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=LICZ.WARUNKI(zakres1;kryteria1;zakres2;kryteria2…)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która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zlicza komórki z podanych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zakresów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spełniające jedno lub </a:t>
          </a:r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więcej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kryteriów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Funkcja ta dostępna jest od Excela w wersji 2007, chociaż można ją napisać samodzielnie w języku VBA.</a:t>
          </a:r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0</xdr:colOff>
      <xdr:row>29</xdr:row>
      <xdr:rowOff>104775</xdr:rowOff>
    </xdr:from>
    <xdr:to>
      <xdr:col>13</xdr:col>
      <xdr:colOff>476248</xdr:colOff>
      <xdr:row>33</xdr:row>
      <xdr:rowOff>85725</xdr:rowOff>
    </xdr:to>
    <xdr:sp macro="" textlink="">
      <xdr:nvSpPr>
        <xdr:cNvPr id="7" name="pole tekstowe 6"/>
        <xdr:cNvSpPr txBox="1"/>
      </xdr:nvSpPr>
      <xdr:spPr>
        <a:xfrm>
          <a:off x="161925" y="4848225"/>
          <a:ext cx="10067923" cy="704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Podpowiedź do zadania 11: Funkcja LICZ.JEŻELI umożliwia zastosowanie tylko jednego warunku. W przypadku potrzeby zastosowania dwóch lub więcej warunków można:</a:t>
          </a:r>
        </a:p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1. Użyć funkcji LICZ.WARUNKI.</a:t>
          </a:r>
        </a:p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2. Dodać dodatkową kolumnę z funkcją jeżeli (odkryj kolumnę J i przeanalizuj rozwiązanie).</a:t>
          </a:r>
        </a:p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3. W niektórych przypadkach kryteriów bez przedziałów można zastosować funkcję ZŁĄCZ.TEKSTY i zliczyć połączone ciągi znaków.</a:t>
          </a:r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57150</xdr:rowOff>
    </xdr:from>
    <xdr:to>
      <xdr:col>8</xdr:col>
      <xdr:colOff>68925</xdr:colOff>
      <xdr:row>21</xdr:row>
      <xdr:rowOff>152400</xdr:rowOff>
    </xdr:to>
    <xdr:sp macro="" textlink="">
      <xdr:nvSpPr>
        <xdr:cNvPr id="6" name="pole tekstowe 5"/>
        <xdr:cNvSpPr txBox="1"/>
      </xdr:nvSpPr>
      <xdr:spPr>
        <a:xfrm>
          <a:off x="171450" y="2476500"/>
          <a:ext cx="4650450" cy="1181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Składnia</a:t>
          </a:r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:</a:t>
          </a:r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 b="1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=SUMA.JEŻELI(</a:t>
          </a:r>
          <a:r>
            <a:rPr lang="pl-PL" sz="900" b="1">
              <a:solidFill>
                <a:srgbClr val="C00000"/>
              </a:solidFill>
              <a:latin typeface="Tahoma" pitchFamily="34" charset="0"/>
              <a:cs typeface="Tahoma" pitchFamily="34" charset="0"/>
            </a:rPr>
            <a:t>zakres;kryterium</a:t>
          </a:r>
          <a:r>
            <a:rPr lang="pl-PL" sz="900" b="1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;suma_zakres</a:t>
          </a:r>
          <a:r>
            <a:rPr lang="pl-PL" sz="900" b="1">
              <a:solidFill>
                <a:srgbClr val="F53D4F"/>
              </a:solidFill>
              <a:latin typeface="Tahoma" pitchFamily="34" charset="0"/>
              <a:ea typeface="+mn-ea"/>
              <a:cs typeface="Tahoma" pitchFamily="34" charset="0"/>
            </a:rPr>
            <a:t>)</a:t>
          </a:r>
          <a:endParaRPr lang="pl-PL" sz="900" b="1">
            <a:solidFill>
              <a:srgbClr val="F53D4F"/>
            </a:solidFill>
            <a:latin typeface="Tahoma" pitchFamily="34" charset="0"/>
            <a:cs typeface="Tahoma" pitchFamily="34" charset="0"/>
          </a:endParaRPr>
        </a:p>
        <a:p>
          <a:r>
            <a:rPr lang="pl-PL" sz="900" b="1" u="sng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Operatory:</a:t>
          </a:r>
          <a:endParaRPr lang="pl-PL" sz="900" u="sng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= </a:t>
          </a:r>
          <a:r>
            <a:rPr lang="pl-PL" sz="900" baseline="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     równe</a:t>
          </a:r>
          <a:endParaRPr lang="pl-PL" sz="900">
            <a:solidFill>
              <a:schemeClr val="dk1"/>
            </a:solidFill>
            <a:latin typeface="Tahoma" pitchFamily="34" charset="0"/>
            <a:ea typeface="+mn-ea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&gt;=     większe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&lt;=     mniejsze równe</a:t>
          </a:r>
          <a:endParaRPr lang="pl-PL" sz="900">
            <a:latin typeface="Tahoma" pitchFamily="34" charset="0"/>
            <a:cs typeface="Tahoma" pitchFamily="34" charset="0"/>
          </a:endParaRPr>
        </a:p>
        <a:p>
          <a:r>
            <a:rPr lang="pl-PL" sz="900">
              <a:solidFill>
                <a:schemeClr val="dk1"/>
              </a:solidFill>
              <a:latin typeface="Tahoma" pitchFamily="34" charset="0"/>
              <a:ea typeface="+mn-ea"/>
              <a:cs typeface="Tahoma" pitchFamily="34" charset="0"/>
            </a:rPr>
            <a:t> &lt;&gt;     różne</a:t>
          </a:r>
          <a:endParaRPr lang="pl-PL" sz="900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8</xdr:col>
      <xdr:colOff>171451</xdr:colOff>
      <xdr:row>15</xdr:row>
      <xdr:rowOff>57150</xdr:rowOff>
    </xdr:from>
    <xdr:to>
      <xdr:col>15</xdr:col>
      <xdr:colOff>9525</xdr:colOff>
      <xdr:row>21</xdr:row>
      <xdr:rowOff>161925</xdr:rowOff>
    </xdr:to>
    <xdr:sp macro="" textlink="">
      <xdr:nvSpPr>
        <xdr:cNvPr id="7" name="pole tekstowe 6"/>
        <xdr:cNvSpPr txBox="1"/>
      </xdr:nvSpPr>
      <xdr:spPr>
        <a:xfrm>
          <a:off x="4695826" y="2476500"/>
          <a:ext cx="8486774" cy="11906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Kiedy stosujemy:</a:t>
          </a:r>
        </a:p>
        <a:p>
          <a:pPr algn="l"/>
          <a:endParaRPr lang="pl-PL" sz="900" b="1" u="sng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Funkcję 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SUMA.JEŻELI</a:t>
          </a:r>
          <a:r>
            <a:rPr lang="pl-PL" sz="900" b="0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stosujemy wtedy, kiedy chcemy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zsumować komórki z danego zakresu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(</a:t>
          </a:r>
          <a:r>
            <a:rPr lang="pl-PL" sz="900" b="1" u="none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suma_zakres</a:t>
          </a:r>
          <a:r>
            <a:rPr lang="pl-PL" sz="900" b="1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), które spełniają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podane przez nas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kryterium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 </a:t>
          </a:r>
          <a:r>
            <a:rPr lang="pl-PL" sz="900" b="0" u="none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Zakres komórek, który poddajemy kryterium określamy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w argumencie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zakres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</a:t>
          </a:r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9527</xdr:colOff>
      <xdr:row>28</xdr:row>
      <xdr:rowOff>104775</xdr:rowOff>
    </xdr:from>
    <xdr:to>
      <xdr:col>15</xdr:col>
      <xdr:colOff>19050</xdr:colOff>
      <xdr:row>32</xdr:row>
      <xdr:rowOff>47625</xdr:rowOff>
    </xdr:to>
    <xdr:sp macro="" textlink="">
      <xdr:nvSpPr>
        <xdr:cNvPr id="9" name="pole tekstowe 8"/>
        <xdr:cNvSpPr txBox="1"/>
      </xdr:nvSpPr>
      <xdr:spPr>
        <a:xfrm>
          <a:off x="76202" y="4876800"/>
          <a:ext cx="13115923" cy="666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Warta poznania jest także funkcja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=SUMA.WARUNKÓW(suma_zakres;kryteria_zakres1;kryteria1;kryteria_zakres2;kryteria2…)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która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sumuje komórki z podanego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zakresu (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suma_zakres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spełniające jedno lub </a:t>
          </a:r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więcej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kryteriów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Funkcja ta dostępna jest od Excela w wersji 2007, chociaż można ją napisać samodzielnie w języku VBA.</a:t>
          </a:r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1</xdr:col>
      <xdr:colOff>9527</xdr:colOff>
      <xdr:row>22</xdr:row>
      <xdr:rowOff>28575</xdr:rowOff>
    </xdr:from>
    <xdr:to>
      <xdr:col>15</xdr:col>
      <xdr:colOff>9525</xdr:colOff>
      <xdr:row>28</xdr:row>
      <xdr:rowOff>28575</xdr:rowOff>
    </xdr:to>
    <xdr:sp macro="" textlink="">
      <xdr:nvSpPr>
        <xdr:cNvPr id="11" name="pole tekstowe 10"/>
        <xdr:cNvSpPr txBox="1"/>
      </xdr:nvSpPr>
      <xdr:spPr>
        <a:xfrm>
          <a:off x="76202" y="3714750"/>
          <a:ext cx="13106398" cy="1085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wrap="square" rtlCol="0" anchor="ctr"/>
        <a:lstStyle/>
        <a:p>
          <a:pPr algn="l"/>
          <a:r>
            <a:rPr lang="pl-PL" sz="900" b="1" u="sng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Zwróć uwage:</a:t>
          </a:r>
        </a:p>
        <a:p>
          <a:pPr algn="l"/>
          <a:endParaRPr lang="pl-PL" sz="900" b="1" u="sng" baseline="0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Warta poznania jest także funkcja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=ŚREDNIA.JEŻELI(zakres;kryterium;średnia_zakres)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która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liczy średnią arytmetyczną z podanego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zakresu (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średnia_zakres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)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, 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spełniające podane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kryterium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Zakres komórek, który poddajemy kryterium określamy w argumencie </a:t>
          </a:r>
          <a:r>
            <a:rPr lang="pl-PL" sz="900" b="1" u="none" baseline="0">
              <a:solidFill>
                <a:srgbClr val="F53D4F"/>
              </a:solidFill>
              <a:latin typeface="Tahoma" pitchFamily="34" charset="0"/>
              <a:cs typeface="Tahoma" pitchFamily="34" charset="0"/>
            </a:rPr>
            <a:t>zakres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.</a:t>
          </a:r>
          <a:r>
            <a:rPr lang="pl-PL" sz="900" b="1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 </a:t>
          </a:r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Funkcja ta dostępna jest od Excela w wersji 2007, chociaż można ją napisać samodzielnie w języku VBA.</a:t>
          </a:r>
        </a:p>
        <a:p>
          <a:pPr algn="l"/>
          <a:endParaRPr lang="pl-PL" sz="900" b="0" u="none" baseline="0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  <a:p>
          <a:pPr algn="l"/>
          <a:r>
            <a:rPr lang="pl-PL" sz="900" b="0" u="none" baseline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rPr>
            <a:t>We wcześniejszych wersjach Excela w celu obliczenia "średniej.jeżeli" można na przykład podzielić funkcję SUMA.JEŻELI przez funkcję LICZ.JEŻELI.</a:t>
          </a:r>
          <a:endParaRPr lang="pl-PL" sz="900" b="0" u="none">
            <a:solidFill>
              <a:sysClr val="windowText" lastClr="000000"/>
            </a:solidFill>
            <a:latin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workbookViewId="0">
      <selection activeCell="J6" sqref="J6"/>
    </sheetView>
  </sheetViews>
  <sheetFormatPr defaultRowHeight="15"/>
  <cols>
    <col min="1" max="1" width="2.125" style="1" customWidth="1"/>
    <col min="2" max="2" width="4.125" style="1" customWidth="1"/>
    <col min="3" max="3" width="8.375" style="1" customWidth="1"/>
    <col min="4" max="4" width="13.75" style="1" customWidth="1"/>
    <col min="5" max="5" width="12.875" style="1" customWidth="1"/>
    <col min="6" max="6" width="5.625" style="1" customWidth="1"/>
    <col min="7" max="7" width="8.875" style="1" bestFit="1" customWidth="1"/>
    <col min="8" max="8" width="8.375" style="1" bestFit="1" customWidth="1"/>
    <col min="9" max="9" width="5.125" style="1" bestFit="1" customWidth="1"/>
    <col min="10" max="10" width="11.375" style="1" customWidth="1"/>
    <col min="11" max="11" width="13.125" style="1" bestFit="1" customWidth="1"/>
    <col min="12" max="12" width="8.625" style="1" bestFit="1" customWidth="1"/>
    <col min="13" max="13" width="7.375" style="1" customWidth="1"/>
    <col min="14" max="14" width="12.625" style="1" bestFit="1" customWidth="1"/>
    <col min="15" max="15" width="10.375" style="1" customWidth="1"/>
    <col min="16" max="16384" width="9" style="1"/>
  </cols>
  <sheetData>
    <row r="1" spans="1:17" ht="3" customHeight="1"/>
    <row r="2" spans="1:17">
      <c r="A2" s="18" t="s">
        <v>81</v>
      </c>
      <c r="B2" s="19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2"/>
    </row>
    <row r="3" spans="1:17" hidden="1">
      <c r="A3" s="18"/>
      <c r="B3" s="19"/>
      <c r="C3" s="20"/>
      <c r="D3" s="20"/>
      <c r="E3" s="20"/>
      <c r="F3" s="20"/>
      <c r="G3" s="20"/>
      <c r="H3" s="20"/>
      <c r="I3" s="20"/>
      <c r="J3" s="21" t="str">
        <f>IF(J6="","",IF(COUNTIF(J6:J15,"TAK")=4,IF(COUNTIF(J6:J15,"NIE")=6,"dobrze","źle"),"źle"))</f>
        <v/>
      </c>
      <c r="K3" s="21" t="str">
        <f>IF(K6="","",IF(SUM(K6:K15)=20,"dobrze","źle"))</f>
        <v/>
      </c>
      <c r="L3" s="21" t="str">
        <f>IF(L6="","",IF(SUM(L6:L15)=1450,"dobrze","źle"))</f>
        <v/>
      </c>
      <c r="M3" s="21" t="str">
        <f>IF(M6="","",IF(COUNTIF(M6:M15,0)=4,IF(COUNTIF(M6:M15,150)=6,"dobrze","źle"),"źle"))</f>
        <v/>
      </c>
      <c r="N3" s="21" t="str">
        <f>IF(N6="","",IF(SUM(N6:N15)=32230,"dobrze","źle"))</f>
        <v/>
      </c>
      <c r="O3" s="22" t="str">
        <f>IF(O6="","",IF(COUNTIF(O6:O15,"pączek")=4,IF(COUNTIF(O6:O15,"awokado")=3,IF(COUNTIF(O6:O15,"pszczoła")=3,"dobrze","źle"),"źle"),"źle"))</f>
        <v/>
      </c>
    </row>
    <row r="4" spans="1:17" ht="2.25" customHeight="1">
      <c r="A4" s="20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5"/>
      <c r="N4" s="26"/>
      <c r="O4" s="27"/>
    </row>
    <row r="5" spans="1:17">
      <c r="A5" s="20"/>
      <c r="B5" s="2" t="s">
        <v>0</v>
      </c>
      <c r="C5" s="3" t="s">
        <v>1</v>
      </c>
      <c r="D5" s="3" t="s">
        <v>2</v>
      </c>
      <c r="E5" s="3" t="s">
        <v>46</v>
      </c>
      <c r="F5" s="3" t="s">
        <v>3</v>
      </c>
      <c r="G5" s="3" t="s">
        <v>33</v>
      </c>
      <c r="H5" s="3" t="s">
        <v>34</v>
      </c>
      <c r="I5" s="3" t="s">
        <v>42</v>
      </c>
      <c r="J5" s="4" t="s">
        <v>32</v>
      </c>
      <c r="K5" s="4" t="s">
        <v>40</v>
      </c>
      <c r="L5" s="4" t="s">
        <v>43</v>
      </c>
      <c r="M5" s="4" t="s">
        <v>41</v>
      </c>
      <c r="N5" s="4" t="s">
        <v>31</v>
      </c>
      <c r="O5" s="4" t="s">
        <v>48</v>
      </c>
    </row>
    <row r="6" spans="1:17">
      <c r="A6" s="20"/>
      <c r="B6" s="5">
        <v>1</v>
      </c>
      <c r="C6" s="5" t="s">
        <v>26</v>
      </c>
      <c r="D6" s="5" t="s">
        <v>25</v>
      </c>
      <c r="E6" s="16" t="s">
        <v>51</v>
      </c>
      <c r="F6" s="5">
        <v>25</v>
      </c>
      <c r="G6" s="5">
        <v>3</v>
      </c>
      <c r="H6" s="5" t="s">
        <v>35</v>
      </c>
      <c r="I6" s="5">
        <v>2</v>
      </c>
      <c r="J6" s="66"/>
      <c r="K6" s="66"/>
      <c r="L6" s="67"/>
      <c r="M6" s="76"/>
      <c r="N6" s="67"/>
      <c r="O6" s="67"/>
      <c r="Q6" s="77"/>
    </row>
    <row r="7" spans="1:17">
      <c r="A7" s="20"/>
      <c r="B7" s="5">
        <v>2</v>
      </c>
      <c r="C7" s="5" t="s">
        <v>13</v>
      </c>
      <c r="D7" s="5" t="s">
        <v>14</v>
      </c>
      <c r="E7" s="16" t="s">
        <v>5</v>
      </c>
      <c r="F7" s="5">
        <v>26</v>
      </c>
      <c r="G7" s="5">
        <v>4</v>
      </c>
      <c r="H7" s="5" t="s">
        <v>4</v>
      </c>
      <c r="I7" s="5">
        <v>1</v>
      </c>
      <c r="J7" s="66"/>
      <c r="K7" s="66"/>
      <c r="L7" s="67"/>
      <c r="M7" s="76"/>
      <c r="N7" s="67"/>
      <c r="O7" s="67"/>
      <c r="Q7" s="77"/>
    </row>
    <row r="8" spans="1:17">
      <c r="A8" s="20"/>
      <c r="B8" s="5">
        <v>3</v>
      </c>
      <c r="C8" s="5" t="s">
        <v>10</v>
      </c>
      <c r="D8" s="5" t="s">
        <v>9</v>
      </c>
      <c r="E8" s="16" t="s">
        <v>52</v>
      </c>
      <c r="F8" s="5">
        <v>33</v>
      </c>
      <c r="G8" s="5">
        <v>11</v>
      </c>
      <c r="H8" s="5" t="s">
        <v>35</v>
      </c>
      <c r="I8" s="5"/>
      <c r="J8" s="66"/>
      <c r="K8" s="66"/>
      <c r="L8" s="67"/>
      <c r="M8" s="76"/>
      <c r="N8" s="67"/>
      <c r="O8" s="67"/>
      <c r="Q8" s="77"/>
    </row>
    <row r="9" spans="1:17">
      <c r="A9" s="20"/>
      <c r="B9" s="5">
        <v>4</v>
      </c>
      <c r="C9" s="5" t="s">
        <v>12</v>
      </c>
      <c r="D9" s="5" t="s">
        <v>11</v>
      </c>
      <c r="E9" s="16" t="s">
        <v>51</v>
      </c>
      <c r="F9" s="5">
        <v>40</v>
      </c>
      <c r="G9" s="5">
        <v>18</v>
      </c>
      <c r="H9" s="5" t="s">
        <v>36</v>
      </c>
      <c r="I9" s="5">
        <v>2</v>
      </c>
      <c r="J9" s="66"/>
      <c r="K9" s="66"/>
      <c r="L9" s="67"/>
      <c r="M9" s="76"/>
      <c r="N9" s="67"/>
      <c r="O9" s="67"/>
      <c r="Q9" s="77"/>
    </row>
    <row r="10" spans="1:17">
      <c r="A10" s="20"/>
      <c r="B10" s="5">
        <v>5</v>
      </c>
      <c r="C10" s="5" t="s">
        <v>22</v>
      </c>
      <c r="D10" s="5" t="s">
        <v>21</v>
      </c>
      <c r="E10" s="16" t="s">
        <v>28</v>
      </c>
      <c r="F10" s="5">
        <v>26</v>
      </c>
      <c r="G10" s="5">
        <v>4</v>
      </c>
      <c r="H10" s="5" t="s">
        <v>4</v>
      </c>
      <c r="I10" s="5"/>
      <c r="J10" s="66"/>
      <c r="K10" s="66"/>
      <c r="L10" s="67"/>
      <c r="M10" s="76"/>
      <c r="N10" s="67"/>
      <c r="O10" s="67"/>
      <c r="Q10" s="77"/>
    </row>
    <row r="11" spans="1:17">
      <c r="A11" s="20"/>
      <c r="B11" s="5">
        <v>6</v>
      </c>
      <c r="C11" s="5" t="s">
        <v>7</v>
      </c>
      <c r="D11" s="5" t="s">
        <v>8</v>
      </c>
      <c r="E11" s="16" t="s">
        <v>6</v>
      </c>
      <c r="F11" s="5">
        <v>37</v>
      </c>
      <c r="G11" s="5">
        <v>15</v>
      </c>
      <c r="H11" s="5" t="s">
        <v>37</v>
      </c>
      <c r="I11" s="5">
        <v>5</v>
      </c>
      <c r="J11" s="66"/>
      <c r="K11" s="66"/>
      <c r="L11" s="67"/>
      <c r="M11" s="76"/>
      <c r="N11" s="67"/>
      <c r="O11" s="67"/>
      <c r="Q11" s="77"/>
    </row>
    <row r="12" spans="1:17">
      <c r="A12" s="20"/>
      <c r="B12" s="5">
        <v>7</v>
      </c>
      <c r="C12" s="5" t="s">
        <v>19</v>
      </c>
      <c r="D12" s="5" t="s">
        <v>20</v>
      </c>
      <c r="E12" s="16" t="s">
        <v>30</v>
      </c>
      <c r="F12" s="5">
        <v>32</v>
      </c>
      <c r="G12" s="5">
        <v>10</v>
      </c>
      <c r="H12" s="5" t="s">
        <v>38</v>
      </c>
      <c r="I12" s="5">
        <v>4</v>
      </c>
      <c r="J12" s="66"/>
      <c r="K12" s="66"/>
      <c r="L12" s="67"/>
      <c r="M12" s="76"/>
      <c r="N12" s="67"/>
      <c r="O12" s="67"/>
      <c r="Q12" s="77"/>
    </row>
    <row r="13" spans="1:17">
      <c r="A13" s="20"/>
      <c r="B13" s="5">
        <v>8</v>
      </c>
      <c r="C13" s="5" t="s">
        <v>23</v>
      </c>
      <c r="D13" s="5" t="s">
        <v>24</v>
      </c>
      <c r="E13" s="16" t="s">
        <v>27</v>
      </c>
      <c r="F13" s="5">
        <v>33</v>
      </c>
      <c r="G13" s="5">
        <v>11</v>
      </c>
      <c r="H13" s="5" t="s">
        <v>4</v>
      </c>
      <c r="I13" s="5"/>
      <c r="J13" s="66"/>
      <c r="K13" s="66"/>
      <c r="L13" s="67"/>
      <c r="M13" s="76"/>
      <c r="N13" s="67"/>
      <c r="O13" s="67"/>
      <c r="Q13" s="77"/>
    </row>
    <row r="14" spans="1:17">
      <c r="A14" s="20"/>
      <c r="B14" s="5">
        <v>9</v>
      </c>
      <c r="C14" s="5" t="s">
        <v>16</v>
      </c>
      <c r="D14" s="5" t="s">
        <v>15</v>
      </c>
      <c r="E14" s="16" t="s">
        <v>51</v>
      </c>
      <c r="F14" s="5">
        <v>37</v>
      </c>
      <c r="G14" s="5">
        <v>15</v>
      </c>
      <c r="H14" s="5" t="s">
        <v>39</v>
      </c>
      <c r="I14" s="5"/>
      <c r="J14" s="66"/>
      <c r="K14" s="66"/>
      <c r="L14" s="67"/>
      <c r="M14" s="76"/>
      <c r="N14" s="67"/>
      <c r="O14" s="67"/>
      <c r="Q14" s="77"/>
    </row>
    <row r="15" spans="1:17">
      <c r="A15" s="20"/>
      <c r="B15" s="5">
        <v>10</v>
      </c>
      <c r="C15" s="5" t="s">
        <v>18</v>
      </c>
      <c r="D15" s="5" t="s">
        <v>17</v>
      </c>
      <c r="E15" s="16" t="s">
        <v>29</v>
      </c>
      <c r="F15" s="5">
        <v>25</v>
      </c>
      <c r="G15" s="5">
        <v>3</v>
      </c>
      <c r="H15" s="5" t="s">
        <v>4</v>
      </c>
      <c r="I15" s="5">
        <v>15</v>
      </c>
      <c r="J15" s="66"/>
      <c r="K15" s="66"/>
      <c r="L15" s="67"/>
      <c r="M15" s="76"/>
      <c r="N15" s="67"/>
      <c r="O15" s="67"/>
      <c r="Q15" s="77"/>
    </row>
    <row r="16" spans="1:17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>
      <c r="A20" s="20"/>
      <c r="B20" s="28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>
      <c r="A21" s="20"/>
      <c r="B21" s="2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>
      <c r="A24" s="20"/>
      <c r="B24" s="17" t="s">
        <v>58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>
      <c r="A25" s="20"/>
      <c r="B25" s="11">
        <v>1</v>
      </c>
      <c r="C25" s="8" t="s">
        <v>44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>
      <c r="A26" s="20"/>
      <c r="B26" s="11">
        <v>2</v>
      </c>
      <c r="C26" s="8" t="s">
        <v>45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>
      <c r="A27" s="20"/>
      <c r="B27" s="11">
        <v>3</v>
      </c>
      <c r="C27" s="8" t="s">
        <v>47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>
      <c r="A28" s="20"/>
      <c r="B28" s="12">
        <v>4</v>
      </c>
      <c r="C28" s="8" t="s">
        <v>79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>
      <c r="A29" s="20"/>
      <c r="B29" s="13">
        <v>5</v>
      </c>
      <c r="C29" s="8" t="s">
        <v>49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>
      <c r="A30" s="20"/>
      <c r="B30" s="14">
        <v>6</v>
      </c>
      <c r="C30" s="8" t="s">
        <v>50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>
      <c r="A31" s="20"/>
      <c r="B31" s="15">
        <v>7</v>
      </c>
      <c r="C31" s="10" t="s">
        <v>67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Normal="100" workbookViewId="0">
      <selection activeCell="N4" sqref="N4"/>
    </sheetView>
  </sheetViews>
  <sheetFormatPr defaultRowHeight="14.25"/>
  <cols>
    <col min="1" max="1" width="2.125" style="7" customWidth="1"/>
    <col min="2" max="2" width="3.75" style="7" bestFit="1" customWidth="1"/>
    <col min="3" max="3" width="8" style="7" bestFit="1" customWidth="1"/>
    <col min="4" max="4" width="13.75" style="7" bestFit="1" customWidth="1"/>
    <col min="5" max="5" width="13" style="7" bestFit="1" customWidth="1"/>
    <col min="6" max="6" width="4.5" style="7" bestFit="1" customWidth="1"/>
    <col min="7" max="7" width="8.875" style="7" bestFit="1" customWidth="1"/>
    <col min="8" max="8" width="8.375" style="7" bestFit="1" customWidth="1"/>
    <col min="9" max="9" width="5.125" style="7" bestFit="1" customWidth="1"/>
    <col min="10" max="10" width="3" style="7" hidden="1" customWidth="1"/>
    <col min="11" max="11" width="3" style="7" customWidth="1"/>
    <col min="12" max="12" width="4" style="7" customWidth="1"/>
    <col min="13" max="13" width="53.5" style="7" customWidth="1"/>
    <col min="14" max="14" width="6.25" style="7" customWidth="1"/>
    <col min="15" max="15" width="2.875" style="7" customWidth="1"/>
    <col min="16" max="16" width="9" style="7" hidden="1" customWidth="1"/>
    <col min="17" max="16384" width="9" style="7"/>
  </cols>
  <sheetData>
    <row r="1" spans="1:18" ht="3" customHeight="1"/>
    <row r="2" spans="1:18" ht="15">
      <c r="A2" s="18" t="s">
        <v>81</v>
      </c>
      <c r="J2" s="33"/>
      <c r="K2" s="33"/>
      <c r="L2" s="49" t="s">
        <v>58</v>
      </c>
      <c r="M2" s="50"/>
      <c r="N2" s="51"/>
      <c r="O2" s="33"/>
      <c r="P2" s="33"/>
      <c r="Q2" s="33"/>
    </row>
    <row r="3" spans="1:18" ht="2.25" customHeight="1">
      <c r="B3" s="23"/>
      <c r="C3" s="23"/>
      <c r="D3" s="23"/>
      <c r="E3" s="23"/>
      <c r="F3" s="23"/>
      <c r="G3" s="23"/>
      <c r="H3" s="58"/>
      <c r="I3" s="80"/>
      <c r="J3" s="80"/>
      <c r="K3" s="34"/>
      <c r="L3" s="43"/>
      <c r="M3" s="43"/>
      <c r="N3" s="43"/>
      <c r="O3" s="34"/>
      <c r="P3" s="40"/>
      <c r="Q3" s="33"/>
    </row>
    <row r="4" spans="1:18">
      <c r="B4" s="2" t="s">
        <v>0</v>
      </c>
      <c r="C4" s="3" t="s">
        <v>1</v>
      </c>
      <c r="D4" s="3" t="s">
        <v>2</v>
      </c>
      <c r="E4" s="3" t="s">
        <v>46</v>
      </c>
      <c r="F4" s="3" t="s">
        <v>3</v>
      </c>
      <c r="G4" s="3" t="s">
        <v>33</v>
      </c>
      <c r="H4" s="83" t="s">
        <v>34</v>
      </c>
      <c r="I4" s="3" t="s">
        <v>42</v>
      </c>
      <c r="J4" s="85">
        <f>COUNTIF(J5:J15,1)</f>
        <v>4</v>
      </c>
      <c r="K4" s="79"/>
      <c r="L4" s="45">
        <v>1</v>
      </c>
      <c r="M4" s="42" t="s">
        <v>57</v>
      </c>
      <c r="N4" s="68"/>
      <c r="P4" s="57" t="str">
        <f>IF(N4="","",IF(N4=COUNTIF(E5:E15,"Kraków"),"dobrze","źle"))</f>
        <v/>
      </c>
      <c r="Q4" s="33"/>
      <c r="R4" s="33"/>
    </row>
    <row r="5" spans="1:18">
      <c r="B5" s="5">
        <v>1</v>
      </c>
      <c r="C5" s="5" t="s">
        <v>26</v>
      </c>
      <c r="D5" s="5" t="s">
        <v>25</v>
      </c>
      <c r="E5" s="16" t="s">
        <v>51</v>
      </c>
      <c r="F5" s="5">
        <v>25</v>
      </c>
      <c r="G5" s="5">
        <v>3</v>
      </c>
      <c r="H5" s="5" t="s">
        <v>35</v>
      </c>
      <c r="I5" s="5">
        <v>2</v>
      </c>
      <c r="J5" s="84">
        <f>IF(F5&lt;30,IF(H5="pociąg",1,IF(H5="samochód",1,"")),"")</f>
        <v>1</v>
      </c>
      <c r="K5" s="78"/>
      <c r="L5" s="46">
        <v>2</v>
      </c>
      <c r="M5" s="39" t="s">
        <v>56</v>
      </c>
      <c r="N5" s="68"/>
      <c r="P5" s="57" t="str">
        <f>IF(N5="","",IF(N5=COUNTIF(F5:F15,"&gt;=33"),"dobrze","źle"))</f>
        <v/>
      </c>
      <c r="Q5" s="33"/>
      <c r="R5" s="33"/>
    </row>
    <row r="6" spans="1:18">
      <c r="B6" s="5">
        <v>2</v>
      </c>
      <c r="C6" s="5" t="s">
        <v>13</v>
      </c>
      <c r="D6" s="5" t="s">
        <v>14</v>
      </c>
      <c r="E6" s="16" t="s">
        <v>5</v>
      </c>
      <c r="F6" s="5">
        <v>26</v>
      </c>
      <c r="G6" s="5">
        <v>4</v>
      </c>
      <c r="H6" s="5" t="s">
        <v>4</v>
      </c>
      <c r="I6" s="5">
        <v>2</v>
      </c>
      <c r="J6" s="84">
        <f t="shared" ref="J6:J15" si="0">IF(F6&lt;30,IF(H6="pociąg",1,IF(H6="samochód",1,"")),"")</f>
        <v>1</v>
      </c>
      <c r="K6" s="78"/>
      <c r="L6" s="46">
        <v>3</v>
      </c>
      <c r="M6" s="42" t="s">
        <v>55</v>
      </c>
      <c r="N6" s="68"/>
      <c r="P6" s="57" t="str">
        <f>IF(N6="","",IF(N6=COUNTIF(G5:G15,"&lt;10"),"dobrze","źle"))</f>
        <v/>
      </c>
      <c r="Q6" s="33"/>
      <c r="R6" s="33"/>
    </row>
    <row r="7" spans="1:18">
      <c r="B7" s="5">
        <v>3</v>
      </c>
      <c r="C7" s="5" t="s">
        <v>10</v>
      </c>
      <c r="D7" s="5" t="s">
        <v>9</v>
      </c>
      <c r="E7" s="16" t="s">
        <v>52</v>
      </c>
      <c r="F7" s="44">
        <v>33</v>
      </c>
      <c r="G7" s="5">
        <v>11</v>
      </c>
      <c r="H7" s="5" t="s">
        <v>35</v>
      </c>
      <c r="I7" s="5"/>
      <c r="J7" s="84" t="str">
        <f t="shared" si="0"/>
        <v/>
      </c>
      <c r="K7" s="78"/>
      <c r="L7" s="47">
        <v>4</v>
      </c>
      <c r="M7" s="38" t="s">
        <v>54</v>
      </c>
      <c r="N7" s="68"/>
      <c r="P7" s="57" t="str">
        <f>IF(N7="","",IF(N7=COUNTIF(I5:I15,"&lt;&gt;"),"dobrze","źle"))</f>
        <v/>
      </c>
      <c r="Q7" s="33"/>
      <c r="R7" s="33"/>
    </row>
    <row r="8" spans="1:18">
      <c r="B8" s="5">
        <v>4</v>
      </c>
      <c r="C8" s="5" t="s">
        <v>12</v>
      </c>
      <c r="D8" s="5" t="s">
        <v>11</v>
      </c>
      <c r="E8" s="16" t="s">
        <v>51</v>
      </c>
      <c r="F8" s="5">
        <v>40</v>
      </c>
      <c r="G8" s="5">
        <v>18</v>
      </c>
      <c r="H8" s="81" t="s">
        <v>36</v>
      </c>
      <c r="I8" s="5">
        <v>2</v>
      </c>
      <c r="J8" s="84" t="str">
        <f t="shared" si="0"/>
        <v/>
      </c>
      <c r="K8" s="78"/>
      <c r="L8" s="47">
        <v>5</v>
      </c>
      <c r="M8" s="37" t="s">
        <v>53</v>
      </c>
      <c r="N8" s="68"/>
      <c r="P8" s="57" t="str">
        <f>IF(N8="","",IF(N8=COUNTIF(I5:I15,""),"dobrze","źle"))</f>
        <v/>
      </c>
      <c r="Q8" s="33"/>
      <c r="R8" s="33"/>
    </row>
    <row r="9" spans="1:18">
      <c r="B9" s="5">
        <v>5</v>
      </c>
      <c r="C9" s="5" t="s">
        <v>22</v>
      </c>
      <c r="D9" s="5" t="s">
        <v>21</v>
      </c>
      <c r="E9" s="16" t="s">
        <v>28</v>
      </c>
      <c r="F9" s="5">
        <v>26</v>
      </c>
      <c r="G9" s="5">
        <v>4</v>
      </c>
      <c r="H9" s="82" t="s">
        <v>4</v>
      </c>
      <c r="I9" s="5"/>
      <c r="J9" s="84">
        <f t="shared" si="0"/>
        <v>1</v>
      </c>
      <c r="K9" s="78"/>
      <c r="L9" s="52">
        <v>6</v>
      </c>
      <c r="M9" s="37" t="s">
        <v>63</v>
      </c>
      <c r="N9" s="68"/>
      <c r="P9" s="57" t="str">
        <f>IF(N9="","",IF(N9=COUNTIF(E5:E15,"&lt;&gt;K*"),"dobrze","źle"))</f>
        <v/>
      </c>
      <c r="Q9" s="33"/>
      <c r="R9" s="33"/>
    </row>
    <row r="10" spans="1:18">
      <c r="B10" s="5">
        <v>6</v>
      </c>
      <c r="C10" s="5" t="s">
        <v>7</v>
      </c>
      <c r="D10" s="5" t="s">
        <v>8</v>
      </c>
      <c r="E10" s="16" t="s">
        <v>6</v>
      </c>
      <c r="F10" s="5">
        <v>37</v>
      </c>
      <c r="G10" s="5">
        <v>15</v>
      </c>
      <c r="H10" s="5" t="s">
        <v>37</v>
      </c>
      <c r="I10" s="5">
        <v>5</v>
      </c>
      <c r="J10" s="84" t="str">
        <f t="shared" si="0"/>
        <v/>
      </c>
      <c r="K10" s="78"/>
      <c r="L10" s="52">
        <v>7</v>
      </c>
      <c r="M10" s="42" t="s">
        <v>62</v>
      </c>
      <c r="N10" s="69"/>
      <c r="P10" s="57" t="str">
        <f>IF(N10="","",IF(N10=COUNTIF(D5:D15,"*a"),"dobrze","źle"))</f>
        <v/>
      </c>
      <c r="Q10" s="33"/>
      <c r="R10" s="33"/>
    </row>
    <row r="11" spans="1:18">
      <c r="B11" s="5">
        <v>7</v>
      </c>
      <c r="C11" s="5" t="s">
        <v>19</v>
      </c>
      <c r="D11" s="5" t="s">
        <v>20</v>
      </c>
      <c r="E11" s="16" t="s">
        <v>30</v>
      </c>
      <c r="F11" s="44">
        <v>32</v>
      </c>
      <c r="G11" s="5">
        <v>10</v>
      </c>
      <c r="H11" s="5" t="s">
        <v>38</v>
      </c>
      <c r="I11" s="5">
        <v>4</v>
      </c>
      <c r="J11" s="84" t="str">
        <f t="shared" si="0"/>
        <v/>
      </c>
      <c r="K11" s="78"/>
      <c r="L11" s="48">
        <v>8</v>
      </c>
      <c r="M11" s="39" t="s">
        <v>61</v>
      </c>
      <c r="N11" s="70"/>
      <c r="P11" s="57" t="str">
        <f>IF(N11="","",IF(N11=COUNTIF(H5:H15,"pociąg")/COUNTIF(C5:C15,"&lt;&gt;"),"dobrze","źle"))</f>
        <v/>
      </c>
      <c r="Q11" s="33"/>
      <c r="R11" s="33"/>
    </row>
    <row r="12" spans="1:18">
      <c r="B12" s="5">
        <v>8</v>
      </c>
      <c r="C12" s="5" t="s">
        <v>23</v>
      </c>
      <c r="D12" s="5" t="s">
        <v>24</v>
      </c>
      <c r="E12" s="16" t="s">
        <v>27</v>
      </c>
      <c r="F12" s="44">
        <v>33</v>
      </c>
      <c r="G12" s="5">
        <v>11</v>
      </c>
      <c r="H12" s="5" t="s">
        <v>4</v>
      </c>
      <c r="I12" s="5"/>
      <c r="J12" s="84" t="str">
        <f t="shared" si="0"/>
        <v/>
      </c>
      <c r="K12" s="78"/>
      <c r="L12" s="48">
        <v>9</v>
      </c>
      <c r="M12" s="38" t="s">
        <v>59</v>
      </c>
      <c r="N12" s="68"/>
      <c r="P12" s="57" t="str">
        <f>IF(N12="","",IF(N12=COUNTIF(F5:F15,"&gt;=30")-COUNTIF(F5:F15,"&gt;35"),"dobrze","źle"))</f>
        <v/>
      </c>
      <c r="Q12" s="33"/>
      <c r="R12" s="33"/>
    </row>
    <row r="13" spans="1:18">
      <c r="B13" s="5">
        <v>9</v>
      </c>
      <c r="C13" s="5" t="s">
        <v>16</v>
      </c>
      <c r="D13" s="5" t="s">
        <v>15</v>
      </c>
      <c r="E13" s="16" t="s">
        <v>51</v>
      </c>
      <c r="F13" s="5">
        <v>37</v>
      </c>
      <c r="G13" s="5">
        <v>15</v>
      </c>
      <c r="H13" s="5" t="s">
        <v>39</v>
      </c>
      <c r="I13" s="5"/>
      <c r="J13" s="84" t="str">
        <f t="shared" si="0"/>
        <v/>
      </c>
      <c r="K13" s="78"/>
      <c r="L13" s="48">
        <v>10</v>
      </c>
      <c r="M13" s="37" t="s">
        <v>60</v>
      </c>
      <c r="N13" s="70"/>
      <c r="P13" s="57" t="str">
        <f>IF(N13="","",IF(N13=COUNTIF(I5:I15,"")/COUNTIF(C5:C15,"&lt;&gt;"),"dobrze","źle"))</f>
        <v/>
      </c>
      <c r="Q13" s="33"/>
      <c r="R13" s="33"/>
    </row>
    <row r="14" spans="1:18">
      <c r="B14" s="5">
        <v>10</v>
      </c>
      <c r="C14" s="5" t="s">
        <v>18</v>
      </c>
      <c r="D14" s="5" t="s">
        <v>17</v>
      </c>
      <c r="E14" s="16" t="s">
        <v>29</v>
      </c>
      <c r="F14" s="5">
        <v>25</v>
      </c>
      <c r="G14" s="5">
        <v>3</v>
      </c>
      <c r="H14" s="5" t="s">
        <v>4</v>
      </c>
      <c r="I14" s="5">
        <v>15</v>
      </c>
      <c r="J14" s="84"/>
      <c r="K14" s="78"/>
      <c r="L14" s="53">
        <v>11</v>
      </c>
      <c r="M14" s="42" t="s">
        <v>80</v>
      </c>
      <c r="N14" s="71"/>
      <c r="P14" s="57" t="str">
        <f>IF(N14="","",IF(N14=COUNTIFS(F5:F15,"&lt;30",H5:H15,"samochód")+COUNTIFS(F5:F15,"&lt;30",H5:H15,"pociąg"),"dobrze","źle"))</f>
        <v/>
      </c>
      <c r="Q14" s="33"/>
      <c r="R14" s="33"/>
    </row>
    <row r="15" spans="1:18">
      <c r="B15" s="5">
        <v>11</v>
      </c>
      <c r="C15" s="5" t="s">
        <v>64</v>
      </c>
      <c r="D15" s="5" t="s">
        <v>65</v>
      </c>
      <c r="E15" s="16" t="s">
        <v>5</v>
      </c>
      <c r="F15" s="5">
        <v>22</v>
      </c>
      <c r="G15" s="5">
        <v>11</v>
      </c>
      <c r="H15" s="5" t="s">
        <v>4</v>
      </c>
      <c r="I15" s="5">
        <v>1</v>
      </c>
      <c r="J15" s="84">
        <f t="shared" si="0"/>
        <v>1</v>
      </c>
      <c r="K15" s="78"/>
      <c r="L15" s="53">
        <v>12</v>
      </c>
      <c r="M15" s="62" t="s">
        <v>66</v>
      </c>
      <c r="N15" s="61"/>
      <c r="P15" s="57"/>
      <c r="Q15" s="33"/>
      <c r="R15" s="33"/>
    </row>
    <row r="16" spans="1:18">
      <c r="J16" s="35"/>
      <c r="K16" s="33"/>
      <c r="N16" s="33"/>
    </row>
    <row r="17" spans="16:17">
      <c r="P17" s="54"/>
      <c r="Q17" s="41"/>
    </row>
    <row r="18" spans="16:17">
      <c r="P18" s="55"/>
      <c r="Q18" s="33"/>
    </row>
    <row r="19" spans="16:17">
      <c r="P19" s="5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opLeftCell="E1" workbookViewId="0">
      <selection activeCell="O4" sqref="O4"/>
    </sheetView>
  </sheetViews>
  <sheetFormatPr defaultRowHeight="14.25"/>
  <cols>
    <col min="1" max="1" width="0.875" style="7" customWidth="1"/>
    <col min="2" max="2" width="3.25" style="7" customWidth="1"/>
    <col min="3" max="3" width="7.75" style="7" customWidth="1"/>
    <col min="4" max="4" width="13.5" style="7" customWidth="1"/>
    <col min="5" max="5" width="12.25" style="7" customWidth="1"/>
    <col min="6" max="6" width="4.125" style="7" customWidth="1"/>
    <col min="7" max="7" width="8.375" style="7" customWidth="1"/>
    <col min="8" max="8" width="7.875" style="7" customWidth="1"/>
    <col min="9" max="9" width="4.625" style="7" customWidth="1"/>
    <col min="10" max="10" width="12.125" style="7" customWidth="1"/>
    <col min="11" max="11" width="8.375" style="7" bestFit="1" customWidth="1"/>
    <col min="12" max="12" width="0.875" style="7" customWidth="1"/>
    <col min="13" max="13" width="4.25" style="7" customWidth="1"/>
    <col min="14" max="14" width="72.75" style="7" customWidth="1"/>
    <col min="15" max="15" width="9.5" style="7" bestFit="1" customWidth="1"/>
    <col min="16" max="16" width="6" style="7" hidden="1" customWidth="1"/>
    <col min="17" max="16384" width="9" style="7"/>
  </cols>
  <sheetData>
    <row r="1" spans="1:16" ht="2.25" customHeight="1"/>
    <row r="2" spans="1:16" ht="15">
      <c r="A2" s="6" t="s">
        <v>81</v>
      </c>
      <c r="J2" s="74"/>
      <c r="M2" s="49" t="s">
        <v>58</v>
      </c>
      <c r="N2" s="50"/>
      <c r="O2" s="51"/>
    </row>
    <row r="3" spans="1:16" ht="2.25" customHeight="1">
      <c r="B3" s="23"/>
      <c r="C3" s="23"/>
      <c r="D3" s="23"/>
      <c r="E3" s="23"/>
      <c r="F3" s="23"/>
      <c r="G3" s="23"/>
      <c r="H3" s="58"/>
      <c r="I3" s="58"/>
      <c r="J3" s="58"/>
      <c r="K3" s="58"/>
      <c r="M3" s="43"/>
      <c r="N3" s="43"/>
      <c r="O3" s="43"/>
    </row>
    <row r="4" spans="1:16">
      <c r="B4" s="2" t="s">
        <v>0</v>
      </c>
      <c r="C4" s="3" t="s">
        <v>1</v>
      </c>
      <c r="D4" s="3" t="s">
        <v>2</v>
      </c>
      <c r="E4" s="3" t="s">
        <v>46</v>
      </c>
      <c r="F4" s="3" t="s">
        <v>3</v>
      </c>
      <c r="G4" s="3" t="s">
        <v>33</v>
      </c>
      <c r="H4" s="59" t="s">
        <v>34</v>
      </c>
      <c r="I4" s="60" t="s">
        <v>42</v>
      </c>
      <c r="J4" s="60" t="s">
        <v>31</v>
      </c>
      <c r="K4" s="64" t="s">
        <v>43</v>
      </c>
      <c r="M4" s="45">
        <v>1</v>
      </c>
      <c r="N4" s="42" t="s">
        <v>68</v>
      </c>
      <c r="O4" s="68"/>
      <c r="P4" s="86" t="str">
        <f>IF(O4="","",IF(O4=SUMIF(E5:E15,"Poznań",I5:I15),"dobrze","żle"))</f>
        <v/>
      </c>
    </row>
    <row r="5" spans="1:16">
      <c r="B5" s="5">
        <v>1</v>
      </c>
      <c r="C5" s="5" t="s">
        <v>26</v>
      </c>
      <c r="D5" s="5" t="s">
        <v>25</v>
      </c>
      <c r="E5" s="16" t="s">
        <v>51</v>
      </c>
      <c r="F5" s="5">
        <v>25</v>
      </c>
      <c r="G5" s="5">
        <v>3</v>
      </c>
      <c r="H5" s="5" t="s">
        <v>35</v>
      </c>
      <c r="I5" s="36">
        <v>2</v>
      </c>
      <c r="J5" s="63">
        <v>1945</v>
      </c>
      <c r="K5" s="65">
        <v>100</v>
      </c>
      <c r="M5" s="46">
        <v>2</v>
      </c>
      <c r="N5" s="39" t="s">
        <v>75</v>
      </c>
      <c r="O5" s="68"/>
      <c r="P5" s="86" t="str">
        <f>IF(O4="","",IF(O5=SUMIF(H5:H15,"samochód",G5:G15),"dobrze","źle"))</f>
        <v/>
      </c>
    </row>
    <row r="6" spans="1:16">
      <c r="B6" s="5">
        <v>2</v>
      </c>
      <c r="C6" s="5" t="s">
        <v>13</v>
      </c>
      <c r="D6" s="5" t="s">
        <v>14</v>
      </c>
      <c r="E6" s="16" t="s">
        <v>5</v>
      </c>
      <c r="F6" s="5">
        <v>26</v>
      </c>
      <c r="G6" s="5">
        <v>4</v>
      </c>
      <c r="H6" s="5" t="s">
        <v>4</v>
      </c>
      <c r="I6" s="36">
        <v>2</v>
      </c>
      <c r="J6" s="63">
        <v>2045</v>
      </c>
      <c r="K6" s="65">
        <v>50</v>
      </c>
      <c r="M6" s="46">
        <v>3</v>
      </c>
      <c r="N6" s="42" t="s">
        <v>69</v>
      </c>
      <c r="O6" s="72"/>
      <c r="P6" s="86" t="str">
        <f>IF(O4="","",IF(O6=SUMIF(I5:I15,"&gt;4",K5:K15),"dobrze","źle"))</f>
        <v/>
      </c>
    </row>
    <row r="7" spans="1:16">
      <c r="B7" s="5">
        <v>3</v>
      </c>
      <c r="C7" s="5" t="s">
        <v>10</v>
      </c>
      <c r="D7" s="5" t="s">
        <v>9</v>
      </c>
      <c r="E7" s="16" t="s">
        <v>52</v>
      </c>
      <c r="F7" s="44">
        <v>33</v>
      </c>
      <c r="G7" s="5">
        <v>11</v>
      </c>
      <c r="H7" s="5" t="s">
        <v>35</v>
      </c>
      <c r="I7" s="36"/>
      <c r="J7" s="63">
        <v>3750</v>
      </c>
      <c r="K7" s="65">
        <v>0</v>
      </c>
      <c r="M7" s="47">
        <v>4</v>
      </c>
      <c r="N7" s="38" t="s">
        <v>71</v>
      </c>
      <c r="O7" s="73"/>
      <c r="P7" s="86" t="str">
        <f>IF(O4="","",IF(O7=SUMIF(I5:I15,"",F5:F15),"dobrze","źle"))</f>
        <v/>
      </c>
    </row>
    <row r="8" spans="1:16">
      <c r="B8" s="5">
        <v>4</v>
      </c>
      <c r="C8" s="5" t="s">
        <v>12</v>
      </c>
      <c r="D8" s="5" t="s">
        <v>11</v>
      </c>
      <c r="E8" s="16" t="s">
        <v>51</v>
      </c>
      <c r="F8" s="5">
        <v>40</v>
      </c>
      <c r="G8" s="5">
        <v>18</v>
      </c>
      <c r="H8" s="5" t="s">
        <v>36</v>
      </c>
      <c r="I8" s="36">
        <v>2</v>
      </c>
      <c r="J8" s="63">
        <v>3850</v>
      </c>
      <c r="K8" s="65">
        <v>100</v>
      </c>
      <c r="M8" s="47">
        <v>5</v>
      </c>
      <c r="N8" s="37" t="s">
        <v>72</v>
      </c>
      <c r="O8" s="72"/>
      <c r="P8" s="86" t="str">
        <f>IF(O4="","",IF(O8=SUMIF(E5:E15,"&lt;&gt;Poznań",J5:J15),"dobrze","źle"))</f>
        <v/>
      </c>
    </row>
    <row r="9" spans="1:16">
      <c r="B9" s="5">
        <v>5</v>
      </c>
      <c r="C9" s="5" t="s">
        <v>22</v>
      </c>
      <c r="D9" s="5" t="s">
        <v>21</v>
      </c>
      <c r="E9" s="16" t="s">
        <v>28</v>
      </c>
      <c r="F9" s="5">
        <v>26</v>
      </c>
      <c r="G9" s="5">
        <v>4</v>
      </c>
      <c r="H9" s="5" t="s">
        <v>4</v>
      </c>
      <c r="I9" s="36"/>
      <c r="J9" s="63">
        <v>1995</v>
      </c>
      <c r="K9" s="65">
        <v>0</v>
      </c>
      <c r="M9" s="52">
        <v>6</v>
      </c>
      <c r="N9" s="37" t="s">
        <v>77</v>
      </c>
      <c r="O9" s="68"/>
      <c r="P9" s="86" t="str">
        <f>IF(O4="","",IF(O9=SUMIF(H5:H15,"pociąg",G5:G15)+SUMIF(H5:H15,"samochód",G5:G15),"dobrze","źle"))</f>
        <v/>
      </c>
    </row>
    <row r="10" spans="1:16">
      <c r="B10" s="5">
        <v>6</v>
      </c>
      <c r="C10" s="5" t="s">
        <v>7</v>
      </c>
      <c r="D10" s="5" t="s">
        <v>8</v>
      </c>
      <c r="E10" s="16" t="s">
        <v>6</v>
      </c>
      <c r="F10" s="5">
        <v>37</v>
      </c>
      <c r="G10" s="5">
        <v>15</v>
      </c>
      <c r="H10" s="5" t="s">
        <v>37</v>
      </c>
      <c r="I10" s="36">
        <v>5</v>
      </c>
      <c r="J10" s="63">
        <v>4150</v>
      </c>
      <c r="K10" s="65">
        <v>250</v>
      </c>
      <c r="M10" s="48">
        <v>7</v>
      </c>
      <c r="N10" s="42" t="s">
        <v>76</v>
      </c>
      <c r="O10" s="72"/>
      <c r="P10" s="86" t="str">
        <f>IF(O4="","",IF(O10=SUMIF(H5:H15,"samochód",J5:J15)/COUNTIF(H5:H15,"samochód"),"dobrze","źle"))</f>
        <v/>
      </c>
    </row>
    <row r="11" spans="1:16">
      <c r="B11" s="5">
        <v>7</v>
      </c>
      <c r="C11" s="5" t="s">
        <v>19</v>
      </c>
      <c r="D11" s="5" t="s">
        <v>20</v>
      </c>
      <c r="E11" s="16" t="s">
        <v>30</v>
      </c>
      <c r="F11" s="44">
        <v>32</v>
      </c>
      <c r="G11" s="5">
        <v>10</v>
      </c>
      <c r="H11" s="5" t="s">
        <v>38</v>
      </c>
      <c r="I11" s="36">
        <v>4</v>
      </c>
      <c r="J11" s="63">
        <v>4100</v>
      </c>
      <c r="K11" s="65">
        <v>200</v>
      </c>
      <c r="M11" s="48">
        <v>8</v>
      </c>
      <c r="N11" s="39" t="s">
        <v>73</v>
      </c>
      <c r="O11" s="70"/>
      <c r="P11" s="86" t="str">
        <f>IF(O4="","",IF(O11=SUMIF(F5:F15,"&lt;35",J5:J15)/SUM(J5:J15),"dobrze","źle"))</f>
        <v/>
      </c>
    </row>
    <row r="12" spans="1:16">
      <c r="B12" s="5">
        <v>8</v>
      </c>
      <c r="C12" s="5" t="s">
        <v>23</v>
      </c>
      <c r="D12" s="5" t="s">
        <v>24</v>
      </c>
      <c r="E12" s="16" t="s">
        <v>27</v>
      </c>
      <c r="F12" s="44">
        <v>33</v>
      </c>
      <c r="G12" s="5">
        <v>11</v>
      </c>
      <c r="H12" s="5" t="s">
        <v>4</v>
      </c>
      <c r="I12" s="36"/>
      <c r="J12" s="63">
        <v>3900</v>
      </c>
      <c r="K12" s="65">
        <v>0</v>
      </c>
      <c r="M12" s="48">
        <v>9</v>
      </c>
      <c r="N12" s="38" t="s">
        <v>70</v>
      </c>
      <c r="O12" s="72"/>
      <c r="P12" s="86" t="str">
        <f>IF(O4="","",IF(O12=SUMIFS(K5:K15,I5:I15,"&gt;=2",I5:I15,"&lt;5"),"dobrze","źle"))</f>
        <v/>
      </c>
    </row>
    <row r="13" spans="1:16">
      <c r="B13" s="5">
        <v>9</v>
      </c>
      <c r="C13" s="5" t="s">
        <v>16</v>
      </c>
      <c r="D13" s="5" t="s">
        <v>15</v>
      </c>
      <c r="E13" s="16" t="s">
        <v>51</v>
      </c>
      <c r="F13" s="5">
        <v>37</v>
      </c>
      <c r="G13" s="5">
        <v>15</v>
      </c>
      <c r="H13" s="5" t="s">
        <v>39</v>
      </c>
      <c r="I13" s="36"/>
      <c r="J13" s="63">
        <v>3750</v>
      </c>
      <c r="K13" s="65">
        <v>0</v>
      </c>
      <c r="M13" s="48">
        <v>10</v>
      </c>
      <c r="N13" s="37" t="s">
        <v>74</v>
      </c>
      <c r="O13" s="72"/>
      <c r="P13" s="86" t="str">
        <f>IF(O4="","",IF(O13=SUMIFS(J5:J15,E5:E15,"Kraków",F5:F15,"&gt;=30"),"dobrze","źle"))</f>
        <v/>
      </c>
    </row>
    <row r="14" spans="1:16">
      <c r="B14" s="5">
        <v>10</v>
      </c>
      <c r="C14" s="5" t="s">
        <v>18</v>
      </c>
      <c r="D14" s="5" t="s">
        <v>17</v>
      </c>
      <c r="E14" s="16" t="s">
        <v>29</v>
      </c>
      <c r="F14" s="5">
        <v>25</v>
      </c>
      <c r="G14" s="5">
        <v>3</v>
      </c>
      <c r="H14" s="5" t="s">
        <v>4</v>
      </c>
      <c r="I14" s="36">
        <v>15</v>
      </c>
      <c r="J14" s="63">
        <v>2745</v>
      </c>
      <c r="K14" s="65">
        <v>750</v>
      </c>
      <c r="M14" s="53">
        <v>11</v>
      </c>
      <c r="N14" s="42" t="s">
        <v>78</v>
      </c>
      <c r="O14" s="75"/>
      <c r="P14" s="86" t="str">
        <f>IF(O4="","",IF(O14=SUMIFS(J5:J15,H5:H15,"pociąg",F5:F15,"&lt;30")+SUMIFS(J5:J15,H5:H15,"samochód",F5:F15,"&lt;30"),"dobrze","źle"))</f>
        <v/>
      </c>
    </row>
    <row r="15" spans="1:16">
      <c r="B15" s="5">
        <v>11</v>
      </c>
      <c r="C15" s="5" t="s">
        <v>64</v>
      </c>
      <c r="D15" s="5" t="s">
        <v>65</v>
      </c>
      <c r="E15" s="16" t="s">
        <v>5</v>
      </c>
      <c r="F15" s="5">
        <v>22</v>
      </c>
      <c r="G15" s="5">
        <v>11</v>
      </c>
      <c r="H15" s="5" t="s">
        <v>4</v>
      </c>
      <c r="I15" s="36">
        <v>1</v>
      </c>
      <c r="J15" s="63">
        <v>3750</v>
      </c>
      <c r="K15" s="65">
        <v>50</v>
      </c>
      <c r="M15" s="53">
        <v>12</v>
      </c>
      <c r="N15" s="62" t="s">
        <v>66</v>
      </c>
      <c r="O15" s="61"/>
      <c r="P15" s="86"/>
    </row>
    <row r="17" spans="15:15">
      <c r="O17" s="74"/>
    </row>
    <row r="23" spans="15:15">
      <c r="O23" s="74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Jeżeli</vt:lpstr>
      <vt:lpstr>Licz.Jeżeli</vt:lpstr>
      <vt:lpstr>Suma.Jeżeli</vt:lpstr>
      <vt:lpstr>za</vt:lpstr>
    </vt:vector>
  </TitlesOfParts>
  <Company>Wyższa Szkoła Bankowa w Poznaniu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Materiały dydaktyczne Excel</dc:title>
  <dc:subject>Materiały dydaktyczne Excel</dc:subject>
  <dc:creator>Tomasz Jankowski</dc:creator>
  <cp:keywords>JEŻELI, LICZ.JEŻELI, SUMA.JEŻELI, EXCEL 2007, Adresowanie bezwzględne, funkcje daty, wykresy</cp:keywords>
  <dc:description>Materiały dydaktyczne Excel © Tomasz Jankowski / Wyższa Szkoła Bankowa w Poznaniu / 2011-03-04
jankowskit@gmail.com
www.jankowskit.pl</dc:description>
  <cp:lastModifiedBy>TJ</cp:lastModifiedBy>
  <dcterms:created xsi:type="dcterms:W3CDTF">2011-03-03T10:50:03Z</dcterms:created>
  <dcterms:modified xsi:type="dcterms:W3CDTF">2011-09-04T15:07:22Z</dcterms:modified>
</cp:coreProperties>
</file>